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6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<sst xmlns="http://schemas.openxmlformats.org/spreadsheetml/2006/main" count="43" uniqueCount="38">
  <si>
    <t>pH</t>
  </si>
  <si>
    <t xml:space="preserve">P </t>
  </si>
  <si>
    <t>K</t>
  </si>
  <si>
    <t>Fertility Readings</t>
  </si>
  <si>
    <t>Yield Goal</t>
  </si>
  <si>
    <t>Corn</t>
  </si>
  <si>
    <t>Beans</t>
  </si>
  <si>
    <t>Lime</t>
  </si>
  <si>
    <t>Phosphate</t>
  </si>
  <si>
    <t>Potash</t>
  </si>
  <si>
    <t>Price/Ton</t>
  </si>
  <si>
    <t>Analysis</t>
  </si>
  <si>
    <t>18-46-0</t>
  </si>
  <si>
    <t>0-0-60</t>
  </si>
  <si>
    <t>Total Acres</t>
  </si>
  <si>
    <t>Recommendations</t>
  </si>
  <si>
    <t xml:space="preserve">Phosphate </t>
  </si>
  <si>
    <t>Cost/Acre</t>
  </si>
  <si>
    <t>Total Cost</t>
  </si>
  <si>
    <t>lbs/Acre</t>
  </si>
  <si>
    <t>Total Cost/Acre</t>
  </si>
  <si>
    <t>Total Field Cost</t>
  </si>
  <si>
    <t>Please insert your fertility readings into the green cells and your dealers' price per ton of product in the red spaces.</t>
  </si>
  <si>
    <t xml:space="preserve">Enter your yield goals in the yellow spaces. </t>
  </si>
  <si>
    <t xml:space="preserve">Enter total acres of your field in the orange space. </t>
  </si>
  <si>
    <t xml:space="preserve">Soil Recommendations are based on University of Illinois </t>
  </si>
  <si>
    <t>standards.  You</t>
  </si>
  <si>
    <t xml:space="preserve">Buildup for Phosphorus ends at 50ppa and </t>
  </si>
  <si>
    <t xml:space="preserve">400 ppa for Potassium. </t>
  </si>
  <si>
    <t xml:space="preserve">SOIL RECOMMENDATIONS AND </t>
  </si>
  <si>
    <t xml:space="preserve">COST ANALYSIS FOR LIME, </t>
  </si>
  <si>
    <t>PHOSPHORUS AND POTASSIUM</t>
  </si>
  <si>
    <t>Total lbs.</t>
  </si>
  <si>
    <t>For fields with large variability, please consult your fertilizer dealer.</t>
  </si>
  <si>
    <t xml:space="preserve">           ***</t>
  </si>
  <si>
    <t xml:space="preserve">These recommendations and cost analysis are an estimate only.  </t>
  </si>
  <si>
    <t>Please print your results when done.</t>
  </si>
  <si>
    <t>Back to GMS Home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</si>
</sst>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17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44" fontId="0" fillId="3" borderId="0" xfId="17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0" fontId="5" fillId="0" borderId="0" xfId="19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B4B4B4"/>
            </a:clrFrom>
            <a:clrTo>
              <a:srgbClr val="B4B4B4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5908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msla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N3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421875" style="0" customWidth="1"/>
    <col min="5" max="5" width="12.8515625" style="0" bestFit="1" customWidth="1"/>
    <col min="6" max="6" width="9.28125" style="0" bestFit="1" customWidth="1"/>
    <col min="7" max="7" width="10.28125" style="0" bestFit="1" customWidth="1"/>
    <col min="9" max="9" width="12.28125" style="0" customWidth="1"/>
    <col min="10" max="10" width="9.7109375" style="0" hidden="1" customWidth="1"/>
    <col min="11" max="11" width="9.57421875" style="0" hidden="1" customWidth="1"/>
  </cols>
  <sheetData>
    <row r="2" spans="6:12" ht="18">
      <c r="F2" s="10" t="s">
        <v>29</v>
      </c>
      <c r="G2" s="10"/>
      <c r="H2" s="10"/>
      <c r="I2" s="10"/>
      <c r="J2" s="10"/>
      <c r="K2" s="10"/>
      <c r="L2" s="10"/>
    </row>
    <row r="3" spans="6:12" ht="18">
      <c r="F3" s="10" t="s">
        <v>30</v>
      </c>
      <c r="G3" s="10"/>
      <c r="H3" s="10"/>
      <c r="I3" s="10"/>
      <c r="J3" s="10"/>
      <c r="K3" s="10"/>
      <c r="L3" s="10"/>
    </row>
    <row r="4" spans="6:12" ht="18">
      <c r="F4" s="10" t="s">
        <v>31</v>
      </c>
      <c r="G4" s="10"/>
      <c r="H4" s="10"/>
      <c r="I4" s="10"/>
      <c r="J4" s="10"/>
      <c r="K4" s="10"/>
      <c r="L4" s="10"/>
    </row>
    <row r="6" ht="12.75">
      <c r="F6" t="s">
        <v>25</v>
      </c>
    </row>
    <row r="7" spans="6:7" ht="12.75">
      <c r="F7" t="s">
        <v>26</v>
      </c>
      <c r="G7" t="s">
        <v>27</v>
      </c>
    </row>
    <row r="8" spans="6:8" ht="12.75">
      <c r="F8" t="s">
        <v>28</v>
      </c>
      <c r="H8" t="s">
        <v>36</v>
      </c>
    </row>
    <row r="9" spans="7:9" ht="12.75">
      <c r="G9" s="18" t="s">
        <v>37</v>
      </c>
      <c r="H9" s="18"/>
      <c r="I9" s="18"/>
    </row>
    <row r="10" spans="1:14" ht="12.75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4"/>
    </row>
    <row r="11" spans="2:7" ht="12.75">
      <c r="B11" s="13" t="s">
        <v>3</v>
      </c>
      <c r="F11" t="s">
        <v>11</v>
      </c>
      <c r="G11" s="13" t="s">
        <v>10</v>
      </c>
    </row>
    <row r="12" spans="1:7" ht="12.75">
      <c r="A12" t="s">
        <v>0</v>
      </c>
      <c r="B12" s="5">
        <v>5.2</v>
      </c>
      <c r="E12" t="s">
        <v>7</v>
      </c>
      <c r="G12" s="7">
        <v>11</v>
      </c>
    </row>
    <row r="13" spans="1:7" ht="12.75">
      <c r="A13" t="s">
        <v>1</v>
      </c>
      <c r="B13" s="6">
        <v>35</v>
      </c>
      <c r="E13" t="s">
        <v>8</v>
      </c>
      <c r="F13" t="s">
        <v>12</v>
      </c>
      <c r="G13" s="7">
        <v>228.38</v>
      </c>
    </row>
    <row r="14" spans="1:11" ht="12.75">
      <c r="A14" t="s">
        <v>2</v>
      </c>
      <c r="B14" s="6">
        <v>350</v>
      </c>
      <c r="E14" t="s">
        <v>9</v>
      </c>
      <c r="F14" t="s">
        <v>13</v>
      </c>
      <c r="G14" s="7">
        <v>162.83</v>
      </c>
      <c r="J14" t="s">
        <v>0</v>
      </c>
      <c r="K14" t="s">
        <v>19</v>
      </c>
    </row>
    <row r="15" spans="10:11" ht="12.75">
      <c r="J15" s="2">
        <v>5</v>
      </c>
      <c r="K15">
        <v>6000</v>
      </c>
    </row>
    <row r="16" spans="1:11" ht="12.75">
      <c r="A16" s="12" t="s">
        <v>23</v>
      </c>
      <c r="B16" s="12"/>
      <c r="C16" s="12"/>
      <c r="D16" s="12"/>
      <c r="E16" s="11"/>
      <c r="J16">
        <v>5.1</v>
      </c>
      <c r="K16">
        <v>6000</v>
      </c>
    </row>
    <row r="17" spans="1:11" ht="12.75">
      <c r="A17" s="13" t="s">
        <v>4</v>
      </c>
      <c r="J17">
        <v>5.2</v>
      </c>
      <c r="K17">
        <v>6000</v>
      </c>
    </row>
    <row r="18" spans="1:11" ht="12.75">
      <c r="A18" t="s">
        <v>5</v>
      </c>
      <c r="B18" s="8">
        <v>100</v>
      </c>
      <c r="J18">
        <v>5.3</v>
      </c>
      <c r="K18">
        <v>6000</v>
      </c>
    </row>
    <row r="19" spans="1:11" ht="12.75">
      <c r="A19" t="s">
        <v>6</v>
      </c>
      <c r="B19" s="8">
        <v>50</v>
      </c>
      <c r="J19">
        <v>5.4</v>
      </c>
      <c r="K19">
        <v>6000</v>
      </c>
    </row>
    <row r="20" spans="1:11" ht="12.75">
      <c r="A20" s="12" t="s">
        <v>24</v>
      </c>
      <c r="B20" s="12"/>
      <c r="C20" s="12"/>
      <c r="D20" s="12"/>
      <c r="E20" s="12"/>
      <c r="J20">
        <v>5.5</v>
      </c>
      <c r="K20">
        <v>6000</v>
      </c>
    </row>
    <row r="21" spans="1:11" ht="12.75">
      <c r="A21" s="13" t="s">
        <v>14</v>
      </c>
      <c r="B21" s="9">
        <v>37.3</v>
      </c>
      <c r="J21">
        <v>5.6</v>
      </c>
      <c r="K21">
        <v>5500</v>
      </c>
    </row>
    <row r="22" spans="10:11" ht="12.75">
      <c r="J22">
        <v>5.7</v>
      </c>
      <c r="K22">
        <v>5000</v>
      </c>
    </row>
    <row r="23" spans="3:11" ht="12.75">
      <c r="C23" t="s">
        <v>15</v>
      </c>
      <c r="E23" s="3" t="s">
        <v>19</v>
      </c>
      <c r="F23" t="s">
        <v>17</v>
      </c>
      <c r="G23" t="s">
        <v>18</v>
      </c>
      <c r="H23" t="s">
        <v>32</v>
      </c>
      <c r="J23">
        <v>5.8</v>
      </c>
      <c r="K23">
        <v>4500</v>
      </c>
    </row>
    <row r="24" spans="3:11" ht="12.75">
      <c r="C24" t="s">
        <v>7</v>
      </c>
      <c r="E24" s="3">
        <f>VLOOKUP(B12,J15:K39,2,0)</f>
        <v>6000</v>
      </c>
      <c r="F24" s="4">
        <f>E24*(G12/2000)</f>
        <v>33</v>
      </c>
      <c r="G24" s="4">
        <f>F24*B21</f>
        <v>1230.8999999999999</v>
      </c>
      <c r="H24">
        <f>E24*B21</f>
        <v>223799.99999999997</v>
      </c>
      <c r="J24">
        <v>5.9</v>
      </c>
      <c r="K24">
        <v>4000</v>
      </c>
    </row>
    <row r="25" spans="3:11" ht="12.75">
      <c r="C25" t="s">
        <v>16</v>
      </c>
      <c r="D25" t="s">
        <v>12</v>
      </c>
      <c r="E25">
        <f>IF(AND($B$13&lt;=50),(((50-$B$13)*4.5)+($B$18*0.42)+($B$19*0.84)),0)</f>
        <v>151.5</v>
      </c>
      <c r="F25" s="1">
        <f>$E$25*($G$13/2000)</f>
        <v>17.299785</v>
      </c>
      <c r="G25" s="1">
        <f>F25*B21</f>
        <v>645.2819804999999</v>
      </c>
      <c r="H25">
        <f>E25*B21</f>
        <v>5650.95</v>
      </c>
      <c r="J25" s="2">
        <v>6</v>
      </c>
      <c r="K25">
        <v>3000</v>
      </c>
    </row>
    <row r="26" spans="3:11" ht="12.75">
      <c r="C26" t="s">
        <v>9</v>
      </c>
      <c r="E26">
        <f>IF(AND($B$14&lt;=400),(((400-$B$14)*2)+($B$18*0.27)+($B$19*1.3)),0)</f>
        <v>192</v>
      </c>
      <c r="F26" s="1">
        <f>$E$26*($G$14/2000)</f>
        <v>15.63168</v>
      </c>
      <c r="G26" s="1">
        <f>F26*B21</f>
        <v>583.061664</v>
      </c>
      <c r="H26">
        <f>E26*B21</f>
        <v>7161.599999999999</v>
      </c>
      <c r="J26">
        <v>6.1</v>
      </c>
      <c r="K26">
        <v>2000</v>
      </c>
    </row>
    <row r="27" spans="10:11" ht="12.75">
      <c r="J27">
        <v>6.2</v>
      </c>
      <c r="K27">
        <v>1000</v>
      </c>
    </row>
    <row r="28" spans="3:11" ht="15.75">
      <c r="C28" s="17" t="s">
        <v>20</v>
      </c>
      <c r="D28" s="15"/>
      <c r="E28" s="16">
        <f>SUM(F24:F26)</f>
        <v>65.931465</v>
      </c>
      <c r="J28">
        <v>6.5</v>
      </c>
      <c r="K28">
        <v>0</v>
      </c>
    </row>
    <row r="29" spans="3:11" ht="15.75">
      <c r="C29" s="17" t="s">
        <v>21</v>
      </c>
      <c r="D29" s="15"/>
      <c r="E29" s="16">
        <f>SUM(G24:G26)</f>
        <v>2459.2436445</v>
      </c>
      <c r="J29">
        <v>6.6</v>
      </c>
      <c r="K29">
        <v>0</v>
      </c>
    </row>
    <row r="30" spans="10:11" ht="12.75">
      <c r="J30">
        <v>6.7</v>
      </c>
      <c r="K30">
        <v>0</v>
      </c>
    </row>
    <row r="31" spans="4:11" ht="12.75">
      <c r="D31" t="s">
        <v>34</v>
      </c>
      <c r="E31" t="s">
        <v>35</v>
      </c>
      <c r="J31">
        <v>6.8</v>
      </c>
      <c r="K31">
        <v>0</v>
      </c>
    </row>
    <row r="32" spans="5:11" ht="12.75">
      <c r="E32" t="s">
        <v>33</v>
      </c>
      <c r="J32">
        <v>6.9</v>
      </c>
      <c r="K32">
        <v>0</v>
      </c>
    </row>
  </sheetData>
  <mergeCells count="1">
    <mergeCell ref="G9:I9"/>
  </mergeCells>
  <hyperlinks>
    <hyperlink ref="G9" r:id="rId1" display="Back to GMS Home Page"/>
  </hyperlinks>
  <printOptions/>
  <pageMargins left="0.75" right="0.75" top="1" bottom="1" header="0.5" footer="0.5"/>
  <pageSetup horizontalDpi="300" verticalDpi="300" orientation="landscape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GMS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Nathan Rambeck</cp:lastModifiedBy>
  <cp:lastPrinted>2000-03-28T17:18:59Z</cp:lastPrinted>
  <dcterms:created xsi:type="dcterms:W3CDTF">2000-03-28T15:58:12Z</dcterms:created>
  <dcterms:modified xsi:type="dcterms:W3CDTF">2007-10-30T15:57:03Z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